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60" windowHeight="13575" activeTab="2"/>
  </bookViews>
  <sheets>
    <sheet name="Bag Count" sheetId="1" r:id="rId1"/>
    <sheet name="Color #1" sheetId="2" r:id="rId2"/>
    <sheet name="Color #2" sheetId="3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sashade</author>
  </authors>
  <commentList>
    <comment ref="A2" authorId="0">
      <text>
        <r>
          <rPr>
            <b/>
            <sz val="8"/>
            <rFont val="Tahoma"/>
            <family val="2"/>
          </rPr>
          <t>Insert data from right to left, top to bottom</t>
        </r>
      </text>
    </comment>
  </commentList>
</comments>
</file>

<file path=xl/comments2.xml><?xml version="1.0" encoding="utf-8"?>
<comments xmlns="http://schemas.openxmlformats.org/spreadsheetml/2006/main">
  <authors>
    <author>sashade</author>
  </authors>
  <commentList>
    <comment ref="A2" authorId="0">
      <text>
        <r>
          <rPr>
            <b/>
            <sz val="8"/>
            <rFont val="Tahoma"/>
            <family val="2"/>
          </rPr>
          <t>Insert data from right to left, top to bottom</t>
        </r>
      </text>
    </comment>
  </commentList>
</comments>
</file>

<file path=xl/comments3.xml><?xml version="1.0" encoding="utf-8"?>
<comments xmlns="http://schemas.openxmlformats.org/spreadsheetml/2006/main">
  <authors>
    <author>sashade</author>
  </authors>
  <commentList>
    <comment ref="A2" authorId="0">
      <text>
        <r>
          <rPr>
            <b/>
            <sz val="8"/>
            <rFont val="Tahoma"/>
            <family val="2"/>
          </rPr>
          <t>Insert data from right to left, top to bottom</t>
        </r>
      </text>
    </comment>
  </commentList>
</comments>
</file>

<file path=xl/sharedStrings.xml><?xml version="1.0" encoding="utf-8"?>
<sst xmlns="http://schemas.openxmlformats.org/spreadsheetml/2006/main" count="27" uniqueCount="9">
  <si>
    <t>Raw Data</t>
  </si>
  <si>
    <t>(Input Data)</t>
  </si>
  <si>
    <t>Sorted Data</t>
  </si>
  <si>
    <t>Histogram Data</t>
  </si>
  <si>
    <t>Qty</t>
  </si>
  <si>
    <t>Freq</t>
  </si>
  <si>
    <t>Total</t>
  </si>
  <si>
    <t>Average</t>
  </si>
  <si>
    <t>Standard Deviation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</si>
</sst>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7">
    <font>
      <sz val="10"/>
      <name val="Arial"/>
      <family val="0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6"/>
      <name val="Garamond"/>
      <family val="1"/>
    </font>
    <font>
      <b/>
      <sz val="8"/>
      <name val="Tahoma"/>
      <family val="2"/>
    </font>
    <font>
      <sz val="12"/>
      <color indexed="8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 quotePrefix="1">
      <alignment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66" fontId="1" fillId="33" borderId="21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FFFF00"/>
      </font>
    </dxf>
    <dxf>
      <fill>
        <patternFill>
          <bgColor rgb="FFFFFF99"/>
        </patternFill>
      </fill>
    </dxf>
    <dxf>
      <font>
        <color rgb="FFFFFF99"/>
      </font>
    </dxf>
    <dxf>
      <font>
        <color rgb="FFFFFF00"/>
      </font>
    </dxf>
    <dxf>
      <fill>
        <patternFill>
          <bgColor rgb="FFFFFF99"/>
        </patternFill>
      </fill>
    </dxf>
    <dxf>
      <font>
        <color rgb="FFFFFF99"/>
      </font>
    </dxf>
    <dxf>
      <font>
        <color rgb="FFFFFF00"/>
      </font>
    </dxf>
    <dxf>
      <fill>
        <patternFill>
          <bgColor rgb="FFFFFF99"/>
        </patternFill>
      </fill>
    </dxf>
    <dxf>
      <font>
        <color rgb="FFFFFF9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M&amp;M Bag Count Histogram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227"/>
          <c:w val="0.91525"/>
          <c:h val="0.707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'Bag Count'!$B$11:$B$17</c:f>
              <c:numCache/>
            </c:numRef>
          </c:cat>
          <c:val>
            <c:numRef>
              <c:f>'Bag Count'!$C$11:$C$17</c:f>
              <c:numCache/>
            </c:numRef>
          </c:val>
        </c:ser>
        <c:axId val="17377239"/>
        <c:axId val="22177424"/>
      </c:barChart>
      <c:catAx>
        <c:axId val="1737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7424"/>
        <c:crosses val="autoZero"/>
        <c:auto val="0"/>
        <c:lblOffset val="100"/>
        <c:tickLblSkip val="1"/>
        <c:noMultiLvlLbl val="0"/>
      </c:catAx>
      <c:valAx>
        <c:axId val="2217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77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M&amp;M Color #1 Histogram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85"/>
          <c:w val="0.9372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'Color #1'!$B$11:$B$17</c:f>
              <c:numCache/>
            </c:numRef>
          </c:cat>
          <c:val>
            <c:numRef>
              <c:f>'Color #1'!$C$11:$C$17</c:f>
              <c:numCache/>
            </c:numRef>
          </c:val>
        </c:ser>
        <c:axId val="65379089"/>
        <c:axId val="51540890"/>
      </c:barChart>
      <c:catAx>
        <c:axId val="65379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0890"/>
        <c:crosses val="autoZero"/>
        <c:auto val="0"/>
        <c:lblOffset val="100"/>
        <c:tickLblSkip val="1"/>
        <c:noMultiLvlLbl val="0"/>
      </c:catAx>
      <c:valAx>
        <c:axId val="51540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79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M&amp;M Color #2 Histogram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2205"/>
          <c:w val="0.916"/>
          <c:h val="0.709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'Color #2'!$B$11:$B$17</c:f>
              <c:numCache/>
            </c:numRef>
          </c:cat>
          <c:val>
            <c:numRef>
              <c:f>'Color #2'!$C$11:$C$17</c:f>
              <c:numCache/>
            </c:numRef>
          </c:val>
        </c:ser>
        <c:axId val="61214827"/>
        <c:axId val="14062532"/>
      </c:barChart>
      <c:catAx>
        <c:axId val="61214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Quantity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62532"/>
        <c:crosses val="autoZero"/>
        <c:auto val="0"/>
        <c:lblOffset val="100"/>
        <c:tickLblSkip val="1"/>
        <c:noMultiLvlLbl val="0"/>
      </c:catAx>
      <c:valAx>
        <c:axId val="14062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4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4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8</xdr:row>
      <xdr:rowOff>104775</xdr:rowOff>
    </xdr:from>
    <xdr:to>
      <xdr:col>15</xdr:col>
      <xdr:colOff>276225</xdr:colOff>
      <xdr:row>22</xdr:row>
      <xdr:rowOff>200025</xdr:rowOff>
    </xdr:to>
    <xdr:graphicFrame>
      <xdr:nvGraphicFramePr>
        <xdr:cNvPr id="1" name="Chart 2"/>
        <xdr:cNvGraphicFramePr/>
      </xdr:nvGraphicFramePr>
      <xdr:xfrm>
        <a:off x="2390775" y="1857375"/>
        <a:ext cx="53149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15</xdr:col>
      <xdr:colOff>285750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2400300" y="1866900"/>
        <a:ext cx="53149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9</xdr:row>
      <xdr:rowOff>0</xdr:rowOff>
    </xdr:from>
    <xdr:to>
      <xdr:col>15</xdr:col>
      <xdr:colOff>276225</xdr:colOff>
      <xdr:row>22</xdr:row>
      <xdr:rowOff>142875</xdr:rowOff>
    </xdr:to>
    <xdr:graphicFrame>
      <xdr:nvGraphicFramePr>
        <xdr:cNvPr id="1" name="Chart 2"/>
        <xdr:cNvGraphicFramePr/>
      </xdr:nvGraphicFramePr>
      <xdr:xfrm>
        <a:off x="2390775" y="1866900"/>
        <a:ext cx="53149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9"/>
  <sheetViews>
    <sheetView zoomScalePageLayoutView="0" workbookViewId="0" topLeftCell="A1">
      <selection activeCell="T16" sqref="T16"/>
    </sheetView>
  </sheetViews>
  <sheetFormatPr defaultColWidth="9.140625" defaultRowHeight="12.75"/>
  <cols>
    <col min="1" max="1" width="22.00390625" style="1" customWidth="1"/>
    <col min="2" max="2" width="7.7109375" style="1" customWidth="1"/>
    <col min="3" max="21" width="6.28125" style="1" customWidth="1"/>
    <col min="22" max="16384" width="11.421875" style="1" customWidth="1"/>
  </cols>
  <sheetData>
    <row r="1" ht="21" thickBot="1"/>
    <row r="2" spans="1:21" ht="18" customHeight="1">
      <c r="A2" s="12" t="s">
        <v>0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</row>
    <row r="3" spans="1:21" ht="18" customHeight="1">
      <c r="A3" s="30" t="s">
        <v>1</v>
      </c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1:21" ht="18" customHeight="1" thickBo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</row>
    <row r="5" spans="1:21" ht="9" customHeight="1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" customHeight="1">
      <c r="A6" s="12" t="s">
        <v>2</v>
      </c>
      <c r="B6" s="16" t="str">
        <f>IF(B2&lt;&gt;0,LARGE($B$2:$U$4,1)," ")</f>
        <v> </v>
      </c>
      <c r="C6" s="17" t="str">
        <f>IF(C2&lt;&gt;0,LARGE($B$2:$U$4,2)," ")</f>
        <v> </v>
      </c>
      <c r="D6" s="17" t="str">
        <f>IF(D2&lt;&gt;0,LARGE($B$2:$U$4,3)," ")</f>
        <v> </v>
      </c>
      <c r="E6" s="17" t="str">
        <f>IF(E2&lt;&gt;0,LARGE($B$2:$U$4,4)," ")</f>
        <v> </v>
      </c>
      <c r="F6" s="17" t="str">
        <f>IF(F2&lt;&gt;0,LARGE($B$2:$U$4,5)," ")</f>
        <v> </v>
      </c>
      <c r="G6" s="17" t="str">
        <f>IF(G2&lt;&gt;0,LARGE($B$2:$U$4,6)," ")</f>
        <v> </v>
      </c>
      <c r="H6" s="17" t="str">
        <f>IF(H2&lt;&gt;0,LARGE($B$2:$U$4,7)," ")</f>
        <v> </v>
      </c>
      <c r="I6" s="17" t="str">
        <f>IF(I2&lt;&gt;0,LARGE($B$2:$U$4,8)," ")</f>
        <v> </v>
      </c>
      <c r="J6" s="17" t="str">
        <f>IF(J2&lt;&gt;0,LARGE($B$2:$U$4,9)," ")</f>
        <v> </v>
      </c>
      <c r="K6" s="17" t="str">
        <f>IF(K2&lt;&gt;0,LARGE($B$2:$U$4,10)," ")</f>
        <v> </v>
      </c>
      <c r="L6" s="17" t="str">
        <f>IF(L2&lt;&gt;0,LARGE($B$2:$U$4,11)," ")</f>
        <v> </v>
      </c>
      <c r="M6" s="17" t="str">
        <f>IF(M2&lt;&gt;0,LARGE($B$2:$U$4,12)," ")</f>
        <v> </v>
      </c>
      <c r="N6" s="17" t="str">
        <f>IF(N2&lt;&gt;0,LARGE($B$2:$U$4,13)," ")</f>
        <v> </v>
      </c>
      <c r="O6" s="17" t="str">
        <f>IF(O2&lt;&gt;0,LARGE($B$2:$U$4,14)," ")</f>
        <v> </v>
      </c>
      <c r="P6" s="17" t="str">
        <f>IF(P2&lt;&gt;0,LARGE($B$2:$U$4,15)," ")</f>
        <v> </v>
      </c>
      <c r="Q6" s="17" t="str">
        <f>IF(Q2&lt;&gt;0,LARGE($B$2:$U$4,16)," ")</f>
        <v> </v>
      </c>
      <c r="R6" s="17" t="str">
        <f>IF(R2&lt;&gt;0,LARGE($B$2:$U$4,17)," ")</f>
        <v> </v>
      </c>
      <c r="S6" s="17" t="str">
        <f>IF(S2&lt;&gt;0,LARGE($B$2:$U$4,18)," ")</f>
        <v> </v>
      </c>
      <c r="T6" s="17" t="str">
        <f>IF(T2&lt;&gt;0,LARGE($B$2:$U$4,19)," ")</f>
        <v> </v>
      </c>
      <c r="U6" s="18" t="str">
        <f>IF(U2&lt;&gt;0,LARGE($B$2:$U$4,20)," ")</f>
        <v> </v>
      </c>
    </row>
    <row r="7" spans="1:21" ht="18" customHeight="1">
      <c r="A7" s="12"/>
      <c r="B7" s="19" t="str">
        <f>IF(B3&lt;&gt;0,LARGE($B$2:$U$4,21)," ")</f>
        <v> </v>
      </c>
      <c r="C7" s="20" t="str">
        <f>IF(C3&lt;&gt;0,LARGE($B$2:$U$4,22)," ")</f>
        <v> </v>
      </c>
      <c r="D7" s="20" t="str">
        <f>IF(D3&lt;&gt;0,LARGE($B$2:$U$4,23)," ")</f>
        <v> </v>
      </c>
      <c r="E7" s="20" t="str">
        <f>IF(E3&lt;&gt;0,LARGE($B$2:$U$4,24)," ")</f>
        <v> </v>
      </c>
      <c r="F7" s="20" t="str">
        <f>IF(F3&lt;&gt;0,LARGE($B$2:$U$4,25)," ")</f>
        <v> </v>
      </c>
      <c r="G7" s="20" t="str">
        <f>IF(G3&lt;&gt;0,LARGE($B$2:$U$4,26)," ")</f>
        <v> </v>
      </c>
      <c r="H7" s="20" t="str">
        <f>IF(H3&lt;&gt;0,LARGE($B$2:$U$4,27)," ")</f>
        <v> </v>
      </c>
      <c r="I7" s="20" t="str">
        <f>IF(I3&lt;&gt;0,LARGE($B$2:$U$4,28)," ")</f>
        <v> </v>
      </c>
      <c r="J7" s="20" t="str">
        <f>IF(J3&lt;&gt;0,LARGE($B$2:$U$4,29)," ")</f>
        <v> </v>
      </c>
      <c r="K7" s="20" t="str">
        <f>IF(K3&lt;&gt;0,LARGE($B$2:$U$4,30)," ")</f>
        <v> </v>
      </c>
      <c r="L7" s="20" t="str">
        <f>IF(L3&lt;&gt;0,LARGE($B$2:$U$4,31)," ")</f>
        <v> </v>
      </c>
      <c r="M7" s="20" t="str">
        <f>IF(M3&lt;&gt;0,LARGE($B$2:$U$4,32)," ")</f>
        <v> </v>
      </c>
      <c r="N7" s="20" t="str">
        <f>IF(N3&lt;&gt;0,LARGE($B$2:$U$4,33)," ")</f>
        <v> </v>
      </c>
      <c r="O7" s="20" t="str">
        <f>IF(O3&lt;&gt;0,LARGE($B$2:$U$4,34)," ")</f>
        <v> </v>
      </c>
      <c r="P7" s="20" t="str">
        <f>IF(P3&lt;&gt;0,LARGE($B$2:$U$4,35)," ")</f>
        <v> </v>
      </c>
      <c r="Q7" s="20" t="str">
        <f>IF(Q3&lt;&gt;0,LARGE($B$2:$U$4,36)," ")</f>
        <v> </v>
      </c>
      <c r="R7" s="20" t="str">
        <f>IF(R3&lt;&gt;0,LARGE($B$2:$U$4,37)," ")</f>
        <v> </v>
      </c>
      <c r="S7" s="20" t="str">
        <f>IF(S3&lt;&gt;0,LARGE($B$2:$U$4,38)," ")</f>
        <v> </v>
      </c>
      <c r="T7" s="20" t="str">
        <f>IF(T3&lt;&gt;0,LARGE($B$2:$U$4,39)," ")</f>
        <v> </v>
      </c>
      <c r="U7" s="21" t="str">
        <f>IF(U3&lt;&gt;0,LARGE($B$2:$U$4,40)," ")</f>
        <v> </v>
      </c>
    </row>
    <row r="8" spans="1:21" ht="18" customHeight="1" thickBot="1">
      <c r="A8" s="12"/>
      <c r="B8" s="22" t="str">
        <f>IF(B4&lt;&gt;0,LARGE($B$2:$U$4,41)," ")</f>
        <v> </v>
      </c>
      <c r="C8" s="23" t="str">
        <f>IF(C4&lt;&gt;0,LARGE($B$2:$U$4,42)," ")</f>
        <v> </v>
      </c>
      <c r="D8" s="23" t="str">
        <f>IF(D4&lt;&gt;0,LARGE($B$2:$U$4,43)," ")</f>
        <v> </v>
      </c>
      <c r="E8" s="23" t="str">
        <f>IF(E4&lt;&gt;0,LARGE($B$2:$U$4,44)," ")</f>
        <v> </v>
      </c>
      <c r="F8" s="23" t="str">
        <f>IF(F4&lt;&gt;0,LARGE($B$2:$U$4,45)," ")</f>
        <v> </v>
      </c>
      <c r="G8" s="23" t="str">
        <f>IF(G4&lt;&gt;0,LARGE($B$2:$U$4,46)," ")</f>
        <v> </v>
      </c>
      <c r="H8" s="23" t="str">
        <f>IF(H4&lt;&gt;0,LARGE($B$2:$U$4,47)," ")</f>
        <v> </v>
      </c>
      <c r="I8" s="23" t="str">
        <f>IF(I4&lt;&gt;0,LARGE($B$2:$U$4,48)," ")</f>
        <v> </v>
      </c>
      <c r="J8" s="23" t="str">
        <f>IF(J4&lt;&gt;0,LARGE($B$2:$U$4,49)," ")</f>
        <v> </v>
      </c>
      <c r="K8" s="23" t="str">
        <f>IF(K4&lt;&gt;0,LARGE($B$2:$U$4,50)," ")</f>
        <v> </v>
      </c>
      <c r="L8" s="23" t="str">
        <f>IF(L4&lt;&gt;0,LARGE($B$2:$U$4,51)," ")</f>
        <v> </v>
      </c>
      <c r="M8" s="23" t="str">
        <f>IF(M4&lt;&gt;0,LARGE($B$2:$U$4,52)," ")</f>
        <v> </v>
      </c>
      <c r="N8" s="23" t="str">
        <f>IF(N4&lt;&gt;0,LARGE($B$2:$U$4,53)," ")</f>
        <v> </v>
      </c>
      <c r="O8" s="23" t="str">
        <f>IF(O4&lt;&gt;0,LARGE($B$2:$U$4,54)," ")</f>
        <v> </v>
      </c>
      <c r="P8" s="23" t="str">
        <f>IF(P4&lt;&gt;0,LARGE($B$2:$U$4,55)," ")</f>
        <v> </v>
      </c>
      <c r="Q8" s="23" t="str">
        <f>IF(Q4&lt;&gt;0,LARGE($B$2:$U$4,56)," ")</f>
        <v> </v>
      </c>
      <c r="R8" s="23" t="str">
        <f>IF(R4&lt;&gt;0,LARGE($B$2:$U$4,57)," ")</f>
        <v> </v>
      </c>
      <c r="S8" s="23" t="str">
        <f>IF(S4&lt;&gt;0,LARGE($B$2:$U$4,58)," ")</f>
        <v> </v>
      </c>
      <c r="T8" s="23" t="str">
        <f>IF(T4&lt;&gt;0,LARGE($B$2:$U$4,59)," ")</f>
        <v> </v>
      </c>
      <c r="U8" s="24" t="str">
        <f>IF(U4&lt;&gt;0,LARGE($B$2:$U$4,60)," ")</f>
        <v> </v>
      </c>
    </row>
    <row r="9" spans="1:21" ht="9" customHeight="1" thickBot="1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11" ht="41.25" thickBot="1">
      <c r="A10" s="26" t="s">
        <v>3</v>
      </c>
      <c r="B10" s="41" t="s">
        <v>4</v>
      </c>
      <c r="C10" s="42" t="s">
        <v>5</v>
      </c>
      <c r="D10" s="2"/>
      <c r="E10" s="2"/>
      <c r="F10" s="2"/>
      <c r="G10" s="2"/>
      <c r="H10" s="2"/>
      <c r="I10" s="2"/>
      <c r="J10" s="2"/>
      <c r="K10" s="2"/>
    </row>
    <row r="11" spans="1:11" ht="18" customHeight="1">
      <c r="A11" s="26"/>
      <c r="B11" s="35">
        <f>MIN(B2:U4)</f>
        <v>0</v>
      </c>
      <c r="C11" s="36">
        <f>INDEX(FREQUENCY($B$6:$U$8,$B$11:$B$17),1)</f>
        <v>0</v>
      </c>
      <c r="D11" s="2"/>
      <c r="E11" s="2"/>
      <c r="F11" s="2"/>
      <c r="G11" s="2"/>
      <c r="H11" s="2"/>
      <c r="I11" s="2"/>
      <c r="J11" s="2"/>
      <c r="K11" s="2"/>
    </row>
    <row r="12" spans="1:24" ht="18" customHeight="1">
      <c r="A12" s="8"/>
      <c r="B12" s="37">
        <f aca="true" t="shared" si="0" ref="B12:B17">B11+CEILING((MAX($B$2:$U$4)+1-MIN($B$2:$U$4))/6,1)</f>
        <v>1</v>
      </c>
      <c r="C12" s="38">
        <f>INDEX(FREQUENCY($B$6:$U$8,$B$11:$B$17),2)</f>
        <v>0</v>
      </c>
      <c r="D12" s="2"/>
      <c r="E12" s="2"/>
      <c r="F12" s="2"/>
      <c r="G12" s="2"/>
      <c r="H12" s="2"/>
      <c r="I12" s="2"/>
      <c r="J12" s="2"/>
      <c r="K12" s="2"/>
      <c r="P12" s="6"/>
      <c r="Q12" s="6"/>
      <c r="R12" s="6"/>
      <c r="S12" s="6"/>
      <c r="T12" s="6"/>
      <c r="U12" s="6"/>
      <c r="V12" s="6"/>
      <c r="W12" s="6"/>
      <c r="X12" s="6"/>
    </row>
    <row r="13" spans="2:24" ht="18" customHeight="1">
      <c r="B13" s="37">
        <f t="shared" si="0"/>
        <v>2</v>
      </c>
      <c r="C13" s="38">
        <f>INDEX(FREQUENCY($B$6:$U$8,$B$11:$B$17),3)</f>
        <v>0</v>
      </c>
      <c r="D13" s="2"/>
      <c r="E13" s="2"/>
      <c r="F13" s="2"/>
      <c r="G13" s="2"/>
      <c r="H13" s="2"/>
      <c r="I13" s="2"/>
      <c r="J13" s="2"/>
      <c r="K13" s="2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2:18" ht="18" customHeight="1">
      <c r="B14" s="37">
        <f t="shared" si="0"/>
        <v>3</v>
      </c>
      <c r="C14" s="38">
        <f>INDEX(FREQUENCY($B$6:$U$8,$B$11:$B$17),4)</f>
        <v>0</v>
      </c>
      <c r="D14" s="2"/>
      <c r="E14" s="2"/>
      <c r="F14" s="3"/>
      <c r="G14" s="3"/>
      <c r="H14" s="2"/>
      <c r="I14" s="2"/>
      <c r="J14" s="2"/>
      <c r="K14" s="2"/>
      <c r="O14" s="6"/>
      <c r="P14" s="6"/>
      <c r="Q14" s="6"/>
      <c r="R14" s="6"/>
    </row>
    <row r="15" spans="2:22" ht="18" customHeight="1">
      <c r="B15" s="37">
        <f t="shared" si="0"/>
        <v>4</v>
      </c>
      <c r="C15" s="38">
        <f>INDEX(FREQUENCY($B$6:$U$8,$B$11:$B$17),5)</f>
        <v>0</v>
      </c>
      <c r="D15" s="2"/>
      <c r="E15" s="2"/>
      <c r="F15" s="4"/>
      <c r="G15" s="5"/>
      <c r="H15" s="2"/>
      <c r="I15" s="2"/>
      <c r="J15" s="2"/>
      <c r="K15" s="2"/>
      <c r="O15" s="6"/>
      <c r="P15" s="6"/>
      <c r="Q15" s="6"/>
      <c r="R15" s="6"/>
      <c r="S15" s="6"/>
      <c r="T15" s="6"/>
      <c r="U15" s="6"/>
      <c r="V15" s="6"/>
    </row>
    <row r="16" spans="2:7" ht="18" customHeight="1">
      <c r="B16" s="37">
        <f t="shared" si="0"/>
        <v>5</v>
      </c>
      <c r="C16" s="38">
        <f>INDEX(FREQUENCY($B$6:$U$8,$B$11:$B$17),6)</f>
        <v>0</v>
      </c>
      <c r="F16" s="4"/>
      <c r="G16" s="5"/>
    </row>
    <row r="17" spans="2:11" ht="18" customHeight="1" thickBot="1">
      <c r="B17" s="39">
        <f t="shared" si="0"/>
        <v>6</v>
      </c>
      <c r="C17" s="40">
        <f>INDEX(FREQUENCY($B$6:$U$8,$B$11:$B$17),7)</f>
        <v>0</v>
      </c>
      <c r="D17" s="2"/>
      <c r="E17" s="2"/>
      <c r="F17" s="4"/>
      <c r="G17" s="5"/>
      <c r="H17" s="2"/>
      <c r="I17" s="2"/>
      <c r="J17" s="2"/>
      <c r="K17" s="2"/>
    </row>
    <row r="18" spans="2:11" ht="18" customHeight="1">
      <c r="B18" s="43" t="s">
        <v>6</v>
      </c>
      <c r="C18" s="47">
        <f>SUM(C11:C17)</f>
        <v>0</v>
      </c>
      <c r="D18" s="2"/>
      <c r="E18" s="2"/>
      <c r="F18" s="4"/>
      <c r="G18" s="5"/>
      <c r="H18" s="2"/>
      <c r="I18" s="2"/>
      <c r="J18" s="2"/>
      <c r="K18" s="2"/>
    </row>
    <row r="19" spans="2:11" ht="18" customHeight="1">
      <c r="B19" s="12"/>
      <c r="C19" s="12"/>
      <c r="D19" s="2"/>
      <c r="E19" s="2"/>
      <c r="F19" s="4"/>
      <c r="G19" s="5"/>
      <c r="H19" s="2"/>
      <c r="I19" s="2"/>
      <c r="J19" s="2"/>
      <c r="K19" s="2"/>
    </row>
    <row r="20" spans="2:11" ht="18" customHeight="1" thickBot="1">
      <c r="B20" s="12"/>
      <c r="C20" s="12"/>
      <c r="D20" s="2"/>
      <c r="E20" s="2"/>
      <c r="F20" s="4"/>
      <c r="G20" s="5"/>
      <c r="H20" s="2"/>
      <c r="I20" s="2"/>
      <c r="J20" s="2"/>
      <c r="K20" s="2"/>
    </row>
    <row r="21" spans="1:11" ht="18" customHeight="1" thickBot="1">
      <c r="A21" s="25" t="s">
        <v>7</v>
      </c>
      <c r="B21" s="34" t="e">
        <f>AVERAGE(B2:K4)</f>
        <v>#DIV/0!</v>
      </c>
      <c r="C21" s="12"/>
      <c r="D21" s="2"/>
      <c r="E21" s="2"/>
      <c r="F21" s="4"/>
      <c r="G21" s="5"/>
      <c r="H21" s="2"/>
      <c r="I21" s="2"/>
      <c r="J21" s="2"/>
      <c r="K21" s="2"/>
    </row>
    <row r="22" spans="1:11" ht="41.25" thickBot="1">
      <c r="A22" s="7" t="s">
        <v>8</v>
      </c>
      <c r="B22" s="34" t="e">
        <f>STDEV(B2:K4)</f>
        <v>#DIV/0!</v>
      </c>
      <c r="D22" s="2"/>
      <c r="E22" s="2"/>
      <c r="F22" s="4"/>
      <c r="G22" s="5"/>
      <c r="H22" s="2"/>
      <c r="I22" s="2"/>
      <c r="J22" s="2"/>
      <c r="K22" s="2"/>
    </row>
    <row r="23" spans="5:11" ht="20.25">
      <c r="E23" s="2"/>
      <c r="I23" s="2"/>
      <c r="J23" s="2"/>
      <c r="K23" s="2"/>
    </row>
    <row r="24" spans="2:11" ht="2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2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7" spans="2:11" ht="2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2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20.25"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conditionalFormatting sqref="B21:B22">
    <cfRule type="containsErrors" priority="1" dxfId="2" stopIfTrue="1">
      <formula>ISERROR(B21)</formula>
    </cfRule>
    <cfRule type="containsErrors" priority="2" dxfId="1" stopIfTrue="1">
      <formula>ISERROR(B21)</formula>
    </cfRule>
    <cfRule type="containsErrors" priority="3" dxfId="0" stopIfTrue="1">
      <formula>ISERROR(B21)</formula>
    </cfRule>
  </conditionalFormatting>
  <printOptions/>
  <pageMargins left="0.75" right="0.75" top="1" bottom="1" header="0.5" footer="0.5"/>
  <pageSetup horizontalDpi="600" verticalDpi="600" orientation="landscape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9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22.00390625" style="1" customWidth="1"/>
    <col min="2" max="2" width="7.7109375" style="1" customWidth="1"/>
    <col min="3" max="21" width="6.28125" style="1" customWidth="1"/>
    <col min="22" max="16384" width="11.421875" style="1" customWidth="1"/>
  </cols>
  <sheetData>
    <row r="1" ht="21" thickBot="1"/>
    <row r="2" spans="1:21" ht="18" customHeight="1">
      <c r="A2" s="12" t="s">
        <v>0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</row>
    <row r="3" spans="1:21" ht="18" customHeight="1">
      <c r="A3" s="30" t="s">
        <v>1</v>
      </c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1:21" ht="18" customHeight="1" thickBot="1">
      <c r="A4" s="12"/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6"/>
    </row>
    <row r="5" spans="1:21" ht="9" customHeight="1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" customHeight="1">
      <c r="A6" s="12" t="s">
        <v>2</v>
      </c>
      <c r="B6" s="16" t="str">
        <f>IF(B2&lt;&gt;0,LARGE($B$2:$U$4,1)," ")</f>
        <v> </v>
      </c>
      <c r="C6" s="17" t="str">
        <f>IF(C2&lt;&gt;0,LARGE($B$2:$U$4,2)," ")</f>
        <v> </v>
      </c>
      <c r="D6" s="17" t="str">
        <f>IF(D2&lt;&gt;0,LARGE($B$2:$U$4,3)," ")</f>
        <v> </v>
      </c>
      <c r="E6" s="17" t="str">
        <f>IF(E2&lt;&gt;0,LARGE($B$2:$U$4,4)," ")</f>
        <v> </v>
      </c>
      <c r="F6" s="17" t="str">
        <f>IF(F2&lt;&gt;0,LARGE($B$2:$U$4,5)," ")</f>
        <v> </v>
      </c>
      <c r="G6" s="17" t="str">
        <f>IF(G2&lt;&gt;0,LARGE($B$2:$U$4,6)," ")</f>
        <v> </v>
      </c>
      <c r="H6" s="17" t="str">
        <f>IF(H2&lt;&gt;0,LARGE($B$2:$U$4,7)," ")</f>
        <v> </v>
      </c>
      <c r="I6" s="17" t="str">
        <f>IF(I2&lt;&gt;0,LARGE($B$2:$U$4,8)," ")</f>
        <v> </v>
      </c>
      <c r="J6" s="17" t="str">
        <f>IF(J2&lt;&gt;0,LARGE($B$2:$U$4,9)," ")</f>
        <v> </v>
      </c>
      <c r="K6" s="17" t="str">
        <f>IF(K2&lt;&gt;0,LARGE($B$2:$U$4,10)," ")</f>
        <v> </v>
      </c>
      <c r="L6" s="17" t="str">
        <f>IF(L2&lt;&gt;0,LARGE($B$2:$U$4,11)," ")</f>
        <v> </v>
      </c>
      <c r="M6" s="17" t="str">
        <f>IF(M2&lt;&gt;0,LARGE($B$2:$U$4,12)," ")</f>
        <v> </v>
      </c>
      <c r="N6" s="17" t="str">
        <f>IF(N2&lt;&gt;0,LARGE($B$2:$U$4,13)," ")</f>
        <v> </v>
      </c>
      <c r="O6" s="17" t="str">
        <f>IF(O2&lt;&gt;0,LARGE($B$2:$U$4,14)," ")</f>
        <v> </v>
      </c>
      <c r="P6" s="17" t="str">
        <f>IF(P2&lt;&gt;0,LARGE($B$2:$U$4,15)," ")</f>
        <v> </v>
      </c>
      <c r="Q6" s="17" t="str">
        <f>IF(Q2&lt;&gt;0,LARGE($B$2:$U$4,16)," ")</f>
        <v> </v>
      </c>
      <c r="R6" s="17" t="str">
        <f>IF(R2&lt;&gt;0,LARGE($B$2:$U$4,17)," ")</f>
        <v> </v>
      </c>
      <c r="S6" s="17" t="str">
        <f>IF(S2&lt;&gt;0,LARGE($B$2:$U$4,18)," ")</f>
        <v> </v>
      </c>
      <c r="T6" s="17" t="str">
        <f>IF(T2&lt;&gt;0,LARGE($B$2:$U$4,19)," ")</f>
        <v> </v>
      </c>
      <c r="U6" s="18" t="str">
        <f>IF(U2&lt;&gt;0,LARGE($B$2:$U$4,20)," ")</f>
        <v> </v>
      </c>
    </row>
    <row r="7" spans="1:21" ht="18" customHeight="1">
      <c r="A7" s="12"/>
      <c r="B7" s="19" t="str">
        <f>IF(B3&lt;&gt;0,LARGE($B$2:$U$4,21)," ")</f>
        <v> </v>
      </c>
      <c r="C7" s="20" t="str">
        <f>IF(C3&lt;&gt;0,LARGE($B$2:$U$4,22)," ")</f>
        <v> </v>
      </c>
      <c r="D7" s="20" t="str">
        <f>IF(D3&lt;&gt;0,LARGE($B$2:$U$4,23)," ")</f>
        <v> </v>
      </c>
      <c r="E7" s="20" t="str">
        <f>IF(E3&lt;&gt;0,LARGE($B$2:$U$4,24)," ")</f>
        <v> </v>
      </c>
      <c r="F7" s="20" t="str">
        <f>IF(F3&lt;&gt;0,LARGE($B$2:$U$4,25)," ")</f>
        <v> </v>
      </c>
      <c r="G7" s="20" t="str">
        <f>IF(G3&lt;&gt;0,LARGE($B$2:$U$4,26)," ")</f>
        <v> </v>
      </c>
      <c r="H7" s="20" t="str">
        <f>IF(H3&lt;&gt;0,LARGE($B$2:$U$4,27)," ")</f>
        <v> </v>
      </c>
      <c r="I7" s="20" t="str">
        <f>IF(I3&lt;&gt;0,LARGE($B$2:$U$4,28)," ")</f>
        <v> </v>
      </c>
      <c r="J7" s="20" t="str">
        <f>IF(J3&lt;&gt;0,LARGE($B$2:$U$4,29)," ")</f>
        <v> </v>
      </c>
      <c r="K7" s="20" t="str">
        <f>IF(K3&lt;&gt;0,LARGE($B$2:$U$4,30)," ")</f>
        <v> </v>
      </c>
      <c r="L7" s="20" t="str">
        <f>IF(L3&lt;&gt;0,LARGE($B$2:$U$4,31)," ")</f>
        <v> </v>
      </c>
      <c r="M7" s="20" t="str">
        <f>IF(M3&lt;&gt;0,LARGE($B$2:$U$4,32)," ")</f>
        <v> </v>
      </c>
      <c r="N7" s="20" t="str">
        <f>IF(N3&lt;&gt;0,LARGE($B$2:$U$4,33)," ")</f>
        <v> </v>
      </c>
      <c r="O7" s="20" t="str">
        <f>IF(O3&lt;&gt;0,LARGE($B$2:$U$4,34)," ")</f>
        <v> </v>
      </c>
      <c r="P7" s="20" t="str">
        <f>IF(P3&lt;&gt;0,LARGE($B$2:$U$4,35)," ")</f>
        <v> </v>
      </c>
      <c r="Q7" s="20" t="str">
        <f>IF(Q3&lt;&gt;0,LARGE($B$2:$U$4,36)," ")</f>
        <v> </v>
      </c>
      <c r="R7" s="20" t="str">
        <f>IF(R3&lt;&gt;0,LARGE($B$2:$U$4,37)," ")</f>
        <v> </v>
      </c>
      <c r="S7" s="20" t="str">
        <f>IF(S3&lt;&gt;0,LARGE($B$2:$U$4,38)," ")</f>
        <v> </v>
      </c>
      <c r="T7" s="20" t="str">
        <f>IF(T3&lt;&gt;0,LARGE($B$2:$U$4,39)," ")</f>
        <v> </v>
      </c>
      <c r="U7" s="21" t="str">
        <f>IF(U3&lt;&gt;0,LARGE($B$2:$U$4,40)," ")</f>
        <v> </v>
      </c>
    </row>
    <row r="8" spans="1:21" ht="18" customHeight="1" thickBot="1">
      <c r="A8" s="12"/>
      <c r="B8" s="22" t="str">
        <f>IF(B4&lt;&gt;0,LARGE($B$2:$U$4,41)," ")</f>
        <v> </v>
      </c>
      <c r="C8" s="23" t="str">
        <f>IF(C4&lt;&gt;0,LARGE($B$2:$U$4,42)," ")</f>
        <v> </v>
      </c>
      <c r="D8" s="23" t="str">
        <f>IF(D4&lt;&gt;0,LARGE($B$2:$U$4,43)," ")</f>
        <v> </v>
      </c>
      <c r="E8" s="23" t="str">
        <f>IF(E4&lt;&gt;0,LARGE($B$2:$U$4,44)," ")</f>
        <v> </v>
      </c>
      <c r="F8" s="23" t="str">
        <f>IF(F4&lt;&gt;0,LARGE($B$2:$U$4,45)," ")</f>
        <v> </v>
      </c>
      <c r="G8" s="23" t="str">
        <f>IF(G4&lt;&gt;0,LARGE($B$2:$U$4,46)," ")</f>
        <v> </v>
      </c>
      <c r="H8" s="23" t="str">
        <f>IF(H4&lt;&gt;0,LARGE($B$2:$U$4,47)," ")</f>
        <v> </v>
      </c>
      <c r="I8" s="23" t="str">
        <f>IF(I4&lt;&gt;0,LARGE($B$2:$U$4,48)," ")</f>
        <v> </v>
      </c>
      <c r="J8" s="23" t="str">
        <f>IF(J4&lt;&gt;0,LARGE($B$2:$U$4,49)," ")</f>
        <v> </v>
      </c>
      <c r="K8" s="23" t="str">
        <f>IF(K4&lt;&gt;0,LARGE($B$2:$U$4,50)," ")</f>
        <v> </v>
      </c>
      <c r="L8" s="23" t="str">
        <f>IF(L4&lt;&gt;0,LARGE($B$2:$U$4,51)," ")</f>
        <v> </v>
      </c>
      <c r="M8" s="23" t="str">
        <f>IF(M4&lt;&gt;0,LARGE($B$2:$U$4,52)," ")</f>
        <v> </v>
      </c>
      <c r="N8" s="23" t="str">
        <f>IF(N4&lt;&gt;0,LARGE($B$2:$U$4,53)," ")</f>
        <v> </v>
      </c>
      <c r="O8" s="23" t="str">
        <f>IF(O4&lt;&gt;0,LARGE($B$2:$U$4,54)," ")</f>
        <v> </v>
      </c>
      <c r="P8" s="23" t="str">
        <f>IF(P4&lt;&gt;0,LARGE($B$2:$U$4,55)," ")</f>
        <v> </v>
      </c>
      <c r="Q8" s="23" t="str">
        <f>IF(Q4&lt;&gt;0,LARGE($B$2:$U$4,56)," ")</f>
        <v> </v>
      </c>
      <c r="R8" s="23" t="str">
        <f>IF(R4&lt;&gt;0,LARGE($B$2:$U$4,57)," ")</f>
        <v> </v>
      </c>
      <c r="S8" s="23" t="str">
        <f>IF(S4&lt;&gt;0,LARGE($B$2:$U$4,58)," ")</f>
        <v> </v>
      </c>
      <c r="T8" s="23" t="str">
        <f>IF(T4&lt;&gt;0,LARGE($B$2:$U$4,59)," ")</f>
        <v> </v>
      </c>
      <c r="U8" s="24" t="str">
        <f>IF(U4&lt;&gt;0,LARGE($B$2:$U$4,60)," ")</f>
        <v> </v>
      </c>
    </row>
    <row r="9" spans="1:21" ht="9" customHeight="1" thickBot="1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11" ht="41.25" thickBot="1">
      <c r="A10" s="26" t="s">
        <v>3</v>
      </c>
      <c r="B10" s="41" t="s">
        <v>4</v>
      </c>
      <c r="C10" s="42" t="s">
        <v>5</v>
      </c>
      <c r="D10" s="2"/>
      <c r="E10" s="2"/>
      <c r="F10" s="2"/>
      <c r="G10" s="2"/>
      <c r="H10" s="2"/>
      <c r="I10" s="2"/>
      <c r="J10" s="2"/>
      <c r="K10" s="2"/>
    </row>
    <row r="11" spans="1:11" ht="18" customHeight="1">
      <c r="A11" s="26"/>
      <c r="B11" s="35">
        <f>MIN(B2:U4)</f>
        <v>0</v>
      </c>
      <c r="C11" s="36">
        <f>INDEX(FREQUENCY($B$6:$U$8,$B$11:$B$17),1)</f>
        <v>0</v>
      </c>
      <c r="D11" s="2"/>
      <c r="E11" s="2"/>
      <c r="F11" s="2"/>
      <c r="G11" s="2"/>
      <c r="H11" s="2"/>
      <c r="I11" s="2"/>
      <c r="J11" s="2"/>
      <c r="K11" s="2"/>
    </row>
    <row r="12" spans="1:24" ht="18" customHeight="1">
      <c r="A12" s="8"/>
      <c r="B12" s="37">
        <f aca="true" t="shared" si="0" ref="B12:B17">B11+CEILING((MAX($B$2:$U$4)+1-MIN($B$2:$U$4))/6,1)</f>
        <v>1</v>
      </c>
      <c r="C12" s="38">
        <f>INDEX(FREQUENCY($B$6:$U$8,$B$11:$B$17),2)</f>
        <v>0</v>
      </c>
      <c r="D12" s="2"/>
      <c r="E12" s="2"/>
      <c r="F12" s="2"/>
      <c r="G12" s="2"/>
      <c r="H12" s="2"/>
      <c r="I12" s="2"/>
      <c r="J12" s="2"/>
      <c r="K12" s="2"/>
      <c r="P12" s="6"/>
      <c r="Q12" s="6"/>
      <c r="R12" s="6"/>
      <c r="S12" s="6"/>
      <c r="T12" s="6"/>
      <c r="U12" s="6"/>
      <c r="V12" s="6"/>
      <c r="W12" s="6"/>
      <c r="X12" s="6"/>
    </row>
    <row r="13" spans="2:24" ht="18" customHeight="1">
      <c r="B13" s="37">
        <f t="shared" si="0"/>
        <v>2</v>
      </c>
      <c r="C13" s="38">
        <f>INDEX(FREQUENCY($B$6:$U$8,$B$11:$B$17),3)</f>
        <v>0</v>
      </c>
      <c r="D13" s="2"/>
      <c r="E13" s="2"/>
      <c r="F13" s="2"/>
      <c r="G13" s="2"/>
      <c r="H13" s="2"/>
      <c r="I13" s="2"/>
      <c r="J13" s="2"/>
      <c r="K13" s="2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2:18" ht="18" customHeight="1">
      <c r="B14" s="37">
        <f t="shared" si="0"/>
        <v>3</v>
      </c>
      <c r="C14" s="38">
        <f>INDEX(FREQUENCY($B$6:$U$8,$B$11:$B$17),4)</f>
        <v>0</v>
      </c>
      <c r="D14" s="2"/>
      <c r="E14" s="2"/>
      <c r="F14" s="3"/>
      <c r="G14" s="3"/>
      <c r="H14" s="2"/>
      <c r="I14" s="2"/>
      <c r="J14" s="2"/>
      <c r="K14" s="2"/>
      <c r="O14" s="6"/>
      <c r="P14" s="6"/>
      <c r="Q14" s="6"/>
      <c r="R14" s="6"/>
    </row>
    <row r="15" spans="2:22" ht="18" customHeight="1">
      <c r="B15" s="37">
        <f t="shared" si="0"/>
        <v>4</v>
      </c>
      <c r="C15" s="38">
        <f>INDEX(FREQUENCY($B$6:$U$8,$B$11:$B$17),5)</f>
        <v>0</v>
      </c>
      <c r="D15" s="2"/>
      <c r="E15" s="2"/>
      <c r="F15" s="4"/>
      <c r="G15" s="5"/>
      <c r="H15" s="2"/>
      <c r="I15" s="2"/>
      <c r="J15" s="2"/>
      <c r="K15" s="2"/>
      <c r="O15" s="6"/>
      <c r="P15" s="6"/>
      <c r="Q15" s="6"/>
      <c r="R15" s="6"/>
      <c r="S15" s="6"/>
      <c r="T15" s="6"/>
      <c r="U15" s="6"/>
      <c r="V15" s="6"/>
    </row>
    <row r="16" spans="2:7" ht="18" customHeight="1">
      <c r="B16" s="37">
        <f t="shared" si="0"/>
        <v>5</v>
      </c>
      <c r="C16" s="38">
        <f>INDEX(FREQUENCY($B$6:$U$8,$B$11:$B$17),6)</f>
        <v>0</v>
      </c>
      <c r="F16" s="4"/>
      <c r="G16" s="5"/>
    </row>
    <row r="17" spans="2:11" ht="18" customHeight="1" thickBot="1">
      <c r="B17" s="39">
        <f t="shared" si="0"/>
        <v>6</v>
      </c>
      <c r="C17" s="40">
        <f>INDEX(FREQUENCY($B$6:$U$8,$B$11:$B$17),7)</f>
        <v>0</v>
      </c>
      <c r="D17" s="2"/>
      <c r="E17" s="2"/>
      <c r="F17" s="4"/>
      <c r="G17" s="5"/>
      <c r="H17" s="2"/>
      <c r="I17" s="2"/>
      <c r="J17" s="2"/>
      <c r="K17" s="2"/>
    </row>
    <row r="18" spans="2:11" ht="18" customHeight="1">
      <c r="B18" s="43" t="s">
        <v>6</v>
      </c>
      <c r="C18" s="47">
        <f>SUM(C11:C17)</f>
        <v>0</v>
      </c>
      <c r="D18" s="2"/>
      <c r="E18" s="2"/>
      <c r="F18" s="4"/>
      <c r="G18" s="5"/>
      <c r="H18" s="2"/>
      <c r="I18" s="2"/>
      <c r="J18" s="2"/>
      <c r="K18" s="2"/>
    </row>
    <row r="19" spans="2:11" ht="18" customHeight="1">
      <c r="B19" s="12"/>
      <c r="C19" s="12"/>
      <c r="D19" s="2"/>
      <c r="E19" s="2"/>
      <c r="F19" s="4"/>
      <c r="G19" s="5"/>
      <c r="H19" s="2"/>
      <c r="I19" s="2"/>
      <c r="J19" s="2"/>
      <c r="K19" s="2"/>
    </row>
    <row r="20" spans="2:11" ht="18" customHeight="1" thickBot="1">
      <c r="B20" s="12"/>
      <c r="C20" s="12"/>
      <c r="D20" s="2"/>
      <c r="E20" s="2"/>
      <c r="F20" s="4"/>
      <c r="G20" s="5"/>
      <c r="H20" s="2"/>
      <c r="I20" s="2"/>
      <c r="J20" s="2"/>
      <c r="K20" s="2"/>
    </row>
    <row r="21" spans="1:11" ht="18" customHeight="1" thickBot="1">
      <c r="A21" s="25" t="s">
        <v>7</v>
      </c>
      <c r="B21" s="34" t="e">
        <f>AVERAGE(B2:K4)</f>
        <v>#DIV/0!</v>
      </c>
      <c r="C21" s="12"/>
      <c r="D21" s="2"/>
      <c r="E21" s="2"/>
      <c r="F21" s="4"/>
      <c r="G21" s="5"/>
      <c r="H21" s="2"/>
      <c r="I21" s="2"/>
      <c r="J21" s="2"/>
      <c r="K21" s="2"/>
    </row>
    <row r="22" spans="1:11" ht="41.25" thickBot="1">
      <c r="A22" s="7" t="s">
        <v>8</v>
      </c>
      <c r="B22" s="34" t="e">
        <f>STDEV(B2:K4)</f>
        <v>#DIV/0!</v>
      </c>
      <c r="D22" s="2"/>
      <c r="E22" s="2"/>
      <c r="F22" s="4"/>
      <c r="G22" s="5"/>
      <c r="H22" s="2"/>
      <c r="I22" s="2"/>
      <c r="J22" s="2"/>
      <c r="K22" s="2"/>
    </row>
    <row r="23" spans="5:11" ht="20.25">
      <c r="E23" s="2"/>
      <c r="I23" s="2"/>
      <c r="J23" s="2"/>
      <c r="K23" s="2"/>
    </row>
    <row r="24" spans="2:11" ht="2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2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7" spans="2:11" ht="2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2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20.25"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conditionalFormatting sqref="B21:B22">
    <cfRule type="containsErrors" priority="1" dxfId="2" stopIfTrue="1">
      <formula>ISERROR(B21)</formula>
    </cfRule>
    <cfRule type="containsErrors" priority="2" dxfId="1" stopIfTrue="1">
      <formula>ISERROR(B21)</formula>
    </cfRule>
    <cfRule type="containsErrors" priority="3" dxfId="0" stopIfTrue="1">
      <formula>ISERROR(B21)</formula>
    </cfRule>
  </conditionalFormatting>
  <printOptions/>
  <pageMargins left="0.75" right="0.75" top="1" bottom="1" header="0.5" footer="0.5"/>
  <pageSetup horizontalDpi="600" verticalDpi="600" orientation="landscape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9"/>
  <sheetViews>
    <sheetView tabSelected="1" zoomScalePageLayoutView="0" workbookViewId="0" topLeftCell="A1">
      <selection activeCell="W15" sqref="W15"/>
    </sheetView>
  </sheetViews>
  <sheetFormatPr defaultColWidth="9.140625" defaultRowHeight="12.75"/>
  <cols>
    <col min="1" max="1" width="22.00390625" style="1" customWidth="1"/>
    <col min="2" max="2" width="7.7109375" style="1" customWidth="1"/>
    <col min="3" max="21" width="6.28125" style="1" customWidth="1"/>
    <col min="22" max="16384" width="11.421875" style="1" customWidth="1"/>
  </cols>
  <sheetData>
    <row r="1" ht="21" thickBot="1"/>
    <row r="2" spans="1:21" ht="18" customHeight="1" thickBot="1">
      <c r="A2" s="12" t="s">
        <v>0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</row>
    <row r="3" spans="1:21" ht="18" customHeight="1">
      <c r="A3" s="30" t="s">
        <v>1</v>
      </c>
      <c r="B3" s="27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1:21" ht="18" customHeight="1" thickBo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</row>
    <row r="5" spans="1:21" ht="9" customHeight="1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8" customHeight="1">
      <c r="A6" s="12" t="s">
        <v>2</v>
      </c>
      <c r="B6" s="16" t="str">
        <f>IF(B2&lt;&gt;0,LARGE($B$2:$U$4,1)," ")</f>
        <v> </v>
      </c>
      <c r="C6" s="17" t="str">
        <f>IF(C2&lt;&gt;0,LARGE($B$2:$U$4,2)," ")</f>
        <v> </v>
      </c>
      <c r="D6" s="17" t="str">
        <f>IF(D2&lt;&gt;0,LARGE($B$2:$U$4,3)," ")</f>
        <v> </v>
      </c>
      <c r="E6" s="17" t="str">
        <f>IF(E2&lt;&gt;0,LARGE($B$2:$U$4,4)," ")</f>
        <v> </v>
      </c>
      <c r="F6" s="17" t="str">
        <f>IF(F2&lt;&gt;0,LARGE($B$2:$U$4,5)," ")</f>
        <v> </v>
      </c>
      <c r="G6" s="17" t="str">
        <f>IF(G2&lt;&gt;0,LARGE($B$2:$U$4,6)," ")</f>
        <v> </v>
      </c>
      <c r="H6" s="17" t="str">
        <f>IF(H2&lt;&gt;0,LARGE($B$2:$U$4,7)," ")</f>
        <v> </v>
      </c>
      <c r="I6" s="17" t="str">
        <f>IF(I2&lt;&gt;0,LARGE($B$2:$U$4,8)," ")</f>
        <v> </v>
      </c>
      <c r="J6" s="17" t="str">
        <f>IF(J2&lt;&gt;0,LARGE($B$2:$U$4,9)," ")</f>
        <v> </v>
      </c>
      <c r="K6" s="17" t="str">
        <f>IF(K2&lt;&gt;0,LARGE($B$2:$U$4,10)," ")</f>
        <v> </v>
      </c>
      <c r="L6" s="17" t="str">
        <f>IF(L2&lt;&gt;0,LARGE($B$2:$U$4,11)," ")</f>
        <v> </v>
      </c>
      <c r="M6" s="17" t="str">
        <f>IF(M2&lt;&gt;0,LARGE($B$2:$U$4,12)," ")</f>
        <v> </v>
      </c>
      <c r="N6" s="17" t="str">
        <f>IF(N2&lt;&gt;0,LARGE($B$2:$U$4,13)," ")</f>
        <v> </v>
      </c>
      <c r="O6" s="17" t="str">
        <f>IF(O2&lt;&gt;0,LARGE($B$2:$U$4,14)," ")</f>
        <v> </v>
      </c>
      <c r="P6" s="17" t="str">
        <f>IF(P2&lt;&gt;0,LARGE($B$2:$U$4,15)," ")</f>
        <v> </v>
      </c>
      <c r="Q6" s="17" t="str">
        <f>IF(Q2&lt;&gt;0,LARGE($B$2:$U$4,16)," ")</f>
        <v> </v>
      </c>
      <c r="R6" s="17" t="str">
        <f>IF(R2&lt;&gt;0,LARGE($B$2:$U$4,17)," ")</f>
        <v> </v>
      </c>
      <c r="S6" s="17" t="str">
        <f>IF(S2&lt;&gt;0,LARGE($B$2:$U$4,18)," ")</f>
        <v> </v>
      </c>
      <c r="T6" s="17" t="str">
        <f>IF(T2&lt;&gt;0,LARGE($B$2:$U$4,19)," ")</f>
        <v> </v>
      </c>
      <c r="U6" s="18" t="str">
        <f>IF(U2&lt;&gt;0,LARGE($B$2:$U$4,20)," ")</f>
        <v> </v>
      </c>
    </row>
    <row r="7" spans="1:21" ht="18" customHeight="1">
      <c r="A7" s="12"/>
      <c r="B7" s="19" t="str">
        <f>IF(B3&lt;&gt;0,LARGE($B$2:$U$4,21)," ")</f>
        <v> </v>
      </c>
      <c r="C7" s="20" t="str">
        <f>IF(C3&lt;&gt;0,LARGE($B$2:$U$4,22)," ")</f>
        <v> </v>
      </c>
      <c r="D7" s="20" t="str">
        <f>IF(D3&lt;&gt;0,LARGE($B$2:$U$4,23)," ")</f>
        <v> </v>
      </c>
      <c r="E7" s="20" t="str">
        <f>IF(E3&lt;&gt;0,LARGE($B$2:$U$4,24)," ")</f>
        <v> </v>
      </c>
      <c r="F7" s="20" t="str">
        <f>IF(F3&lt;&gt;0,LARGE($B$2:$U$4,25)," ")</f>
        <v> </v>
      </c>
      <c r="G7" s="20" t="str">
        <f>IF(G3&lt;&gt;0,LARGE($B$2:$U$4,26)," ")</f>
        <v> </v>
      </c>
      <c r="H7" s="20" t="str">
        <f>IF(H3&lt;&gt;0,LARGE($B$2:$U$4,27)," ")</f>
        <v> </v>
      </c>
      <c r="I7" s="20" t="str">
        <f>IF(I3&lt;&gt;0,LARGE($B$2:$U$4,28)," ")</f>
        <v> </v>
      </c>
      <c r="J7" s="20" t="str">
        <f>IF(J3&lt;&gt;0,LARGE($B$2:$U$4,29)," ")</f>
        <v> </v>
      </c>
      <c r="K7" s="20" t="str">
        <f>IF(K3&lt;&gt;0,LARGE($B$2:$U$4,30)," ")</f>
        <v> </v>
      </c>
      <c r="L7" s="20" t="str">
        <f>IF(L3&lt;&gt;0,LARGE($B$2:$U$4,31)," ")</f>
        <v> </v>
      </c>
      <c r="M7" s="20" t="str">
        <f>IF(M3&lt;&gt;0,LARGE($B$2:$U$4,32)," ")</f>
        <v> </v>
      </c>
      <c r="N7" s="20" t="str">
        <f>IF(N3&lt;&gt;0,LARGE($B$2:$U$4,33)," ")</f>
        <v> </v>
      </c>
      <c r="O7" s="20" t="str">
        <f>IF(O3&lt;&gt;0,LARGE($B$2:$U$4,34)," ")</f>
        <v> </v>
      </c>
      <c r="P7" s="20" t="str">
        <f>IF(P3&lt;&gt;0,LARGE($B$2:$U$4,35)," ")</f>
        <v> </v>
      </c>
      <c r="Q7" s="20" t="str">
        <f>IF(Q3&lt;&gt;0,LARGE($B$2:$U$4,36)," ")</f>
        <v> </v>
      </c>
      <c r="R7" s="20" t="str">
        <f>IF(R3&lt;&gt;0,LARGE($B$2:$U$4,37)," ")</f>
        <v> </v>
      </c>
      <c r="S7" s="20" t="str">
        <f>IF(S3&lt;&gt;0,LARGE($B$2:$U$4,38)," ")</f>
        <v> </v>
      </c>
      <c r="T7" s="20" t="str">
        <f>IF(T3&lt;&gt;0,LARGE($B$2:$U$4,39)," ")</f>
        <v> </v>
      </c>
      <c r="U7" s="21" t="str">
        <f>IF(U3&lt;&gt;0,LARGE($B$2:$U$4,40)," ")</f>
        <v> </v>
      </c>
    </row>
    <row r="8" spans="1:21" ht="18" customHeight="1" thickBot="1">
      <c r="A8" s="12"/>
      <c r="B8" s="22" t="str">
        <f>IF(B4&lt;&gt;0,LARGE($B$2:$U$4,41)," ")</f>
        <v> </v>
      </c>
      <c r="C8" s="23" t="str">
        <f>IF(C4&lt;&gt;0,LARGE($B$2:$U$4,42)," ")</f>
        <v> </v>
      </c>
      <c r="D8" s="23" t="str">
        <f>IF(D4&lt;&gt;0,LARGE($B$2:$U$4,43)," ")</f>
        <v> </v>
      </c>
      <c r="E8" s="23" t="str">
        <f>IF(E4&lt;&gt;0,LARGE($B$2:$U$4,44)," ")</f>
        <v> </v>
      </c>
      <c r="F8" s="23" t="str">
        <f>IF(F4&lt;&gt;0,LARGE($B$2:$U$4,45)," ")</f>
        <v> </v>
      </c>
      <c r="G8" s="23" t="str">
        <f>IF(G4&lt;&gt;0,LARGE($B$2:$U$4,46)," ")</f>
        <v> </v>
      </c>
      <c r="H8" s="23" t="str">
        <f>IF(H4&lt;&gt;0,LARGE($B$2:$U$4,47)," ")</f>
        <v> </v>
      </c>
      <c r="I8" s="23" t="str">
        <f>IF(I4&lt;&gt;0,LARGE($B$2:$U$4,48)," ")</f>
        <v> </v>
      </c>
      <c r="J8" s="23" t="str">
        <f>IF(J4&lt;&gt;0,LARGE($B$2:$U$4,49)," ")</f>
        <v> </v>
      </c>
      <c r="K8" s="23" t="str">
        <f>IF(K4&lt;&gt;0,LARGE($B$2:$U$4,50)," ")</f>
        <v> </v>
      </c>
      <c r="L8" s="23" t="str">
        <f>IF(L4&lt;&gt;0,LARGE($B$2:$U$4,51)," ")</f>
        <v> </v>
      </c>
      <c r="M8" s="23" t="str">
        <f>IF(M4&lt;&gt;0,LARGE($B$2:$U$4,52)," ")</f>
        <v> </v>
      </c>
      <c r="N8" s="23" t="str">
        <f>IF(N4&lt;&gt;0,LARGE($B$2:$U$4,53)," ")</f>
        <v> </v>
      </c>
      <c r="O8" s="23" t="str">
        <f>IF(O4&lt;&gt;0,LARGE($B$2:$U$4,54)," ")</f>
        <v> </v>
      </c>
      <c r="P8" s="23" t="str">
        <f>IF(P4&lt;&gt;0,LARGE($B$2:$U$4,55)," ")</f>
        <v> </v>
      </c>
      <c r="Q8" s="23" t="str">
        <f>IF(Q4&lt;&gt;0,LARGE($B$2:$U$4,56)," ")</f>
        <v> </v>
      </c>
      <c r="R8" s="23" t="str">
        <f>IF(R4&lt;&gt;0,LARGE($B$2:$U$4,57)," ")</f>
        <v> </v>
      </c>
      <c r="S8" s="23" t="str">
        <f>IF(S4&lt;&gt;0,LARGE($B$2:$U$4,58)," ")</f>
        <v> </v>
      </c>
      <c r="T8" s="23" t="str">
        <f>IF(T4&lt;&gt;0,LARGE($B$2:$U$4,59)," ")</f>
        <v> </v>
      </c>
      <c r="U8" s="24" t="str">
        <f>IF(U4&lt;&gt;0,LARGE($B$2:$U$4,60)," ")</f>
        <v> </v>
      </c>
    </row>
    <row r="9" spans="1:21" ht="9" customHeight="1" thickBot="1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11" ht="41.25" thickBot="1">
      <c r="A10" s="26" t="s">
        <v>3</v>
      </c>
      <c r="B10" s="41" t="s">
        <v>4</v>
      </c>
      <c r="C10" s="42" t="s">
        <v>5</v>
      </c>
      <c r="D10" s="2"/>
      <c r="E10" s="2"/>
      <c r="F10" s="2"/>
      <c r="G10" s="2"/>
      <c r="H10" s="2"/>
      <c r="I10" s="2"/>
      <c r="J10" s="2"/>
      <c r="K10" s="2"/>
    </row>
    <row r="11" spans="1:11" ht="18" customHeight="1">
      <c r="A11" s="26"/>
      <c r="B11" s="35">
        <f>MIN(B2:U4)</f>
        <v>0</v>
      </c>
      <c r="C11" s="36">
        <f>INDEX(FREQUENCY($B$6:$U$8,$B$11:$B$17),1)</f>
        <v>0</v>
      </c>
      <c r="D11" s="2"/>
      <c r="E11" s="2"/>
      <c r="F11" s="2"/>
      <c r="G11" s="2"/>
      <c r="H11" s="2"/>
      <c r="I11" s="2"/>
      <c r="J11" s="2"/>
      <c r="K11" s="2"/>
    </row>
    <row r="12" spans="1:24" ht="18" customHeight="1">
      <c r="A12" s="8"/>
      <c r="B12" s="37">
        <f aca="true" t="shared" si="0" ref="B12:B17">B11+CEILING((MAX($B$2:$U$4)+1-MIN($B$2:$U$4))/6,1)</f>
        <v>1</v>
      </c>
      <c r="C12" s="38">
        <f>INDEX(FREQUENCY($B$6:$U$8,$B$11:$B$17),2)</f>
        <v>0</v>
      </c>
      <c r="D12" s="2"/>
      <c r="E12" s="2"/>
      <c r="F12" s="2"/>
      <c r="G12" s="2"/>
      <c r="H12" s="2"/>
      <c r="I12" s="2"/>
      <c r="J12" s="2"/>
      <c r="K12" s="2"/>
      <c r="P12" s="6"/>
      <c r="Q12" s="6"/>
      <c r="R12" s="6"/>
      <c r="S12" s="6"/>
      <c r="T12" s="6"/>
      <c r="U12" s="6"/>
      <c r="V12" s="6"/>
      <c r="W12" s="6"/>
      <c r="X12" s="6"/>
    </row>
    <row r="13" spans="2:24" ht="18" customHeight="1">
      <c r="B13" s="37">
        <f t="shared" si="0"/>
        <v>2</v>
      </c>
      <c r="C13" s="38">
        <f>INDEX(FREQUENCY($B$6:$U$8,$B$11:$B$17),3)</f>
        <v>0</v>
      </c>
      <c r="D13" s="2"/>
      <c r="E13" s="2"/>
      <c r="F13" s="2"/>
      <c r="G13" s="2"/>
      <c r="H13" s="2"/>
      <c r="I13" s="2"/>
      <c r="J13" s="2"/>
      <c r="K13" s="2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2:18" ht="18" customHeight="1">
      <c r="B14" s="37">
        <f t="shared" si="0"/>
        <v>3</v>
      </c>
      <c r="C14" s="38">
        <f>INDEX(FREQUENCY($B$6:$U$8,$B$11:$B$17),4)</f>
        <v>0</v>
      </c>
      <c r="D14" s="2"/>
      <c r="E14" s="2"/>
      <c r="F14" s="3"/>
      <c r="G14" s="3"/>
      <c r="H14" s="2"/>
      <c r="I14" s="2"/>
      <c r="J14" s="2"/>
      <c r="K14" s="2"/>
      <c r="O14" s="6"/>
      <c r="P14" s="6"/>
      <c r="Q14" s="6"/>
      <c r="R14" s="6"/>
    </row>
    <row r="15" spans="2:22" ht="18" customHeight="1">
      <c r="B15" s="37">
        <f t="shared" si="0"/>
        <v>4</v>
      </c>
      <c r="C15" s="38">
        <f>INDEX(FREQUENCY($B$6:$U$8,$B$11:$B$17),5)</f>
        <v>0</v>
      </c>
      <c r="D15" s="2"/>
      <c r="E15" s="2"/>
      <c r="F15" s="4"/>
      <c r="G15" s="5"/>
      <c r="H15" s="2"/>
      <c r="I15" s="2"/>
      <c r="J15" s="2"/>
      <c r="K15" s="2"/>
      <c r="O15" s="6"/>
      <c r="P15" s="6"/>
      <c r="Q15" s="6"/>
      <c r="R15" s="6"/>
      <c r="S15" s="6"/>
      <c r="T15" s="6"/>
      <c r="U15" s="6"/>
      <c r="V15" s="6"/>
    </row>
    <row r="16" spans="2:7" ht="18" customHeight="1">
      <c r="B16" s="37">
        <f t="shared" si="0"/>
        <v>5</v>
      </c>
      <c r="C16" s="38">
        <f>INDEX(FREQUENCY($B$6:$U$8,$B$11:$B$17),6)</f>
        <v>0</v>
      </c>
      <c r="F16" s="4"/>
      <c r="G16" s="5"/>
    </row>
    <row r="17" spans="2:11" ht="18" customHeight="1" thickBot="1">
      <c r="B17" s="39">
        <f t="shared" si="0"/>
        <v>6</v>
      </c>
      <c r="C17" s="40">
        <f>INDEX(FREQUENCY($B$6:$U$8,$B$11:$B$17),7)</f>
        <v>0</v>
      </c>
      <c r="D17" s="2"/>
      <c r="E17" s="2"/>
      <c r="F17" s="4"/>
      <c r="G17" s="5"/>
      <c r="H17" s="2"/>
      <c r="I17" s="2"/>
      <c r="J17" s="2"/>
      <c r="K17" s="2"/>
    </row>
    <row r="18" spans="2:11" ht="18" customHeight="1">
      <c r="B18" s="43" t="s">
        <v>6</v>
      </c>
      <c r="C18" s="47">
        <f>SUM(C11:C17)</f>
        <v>0</v>
      </c>
      <c r="D18" s="2"/>
      <c r="E18" s="2"/>
      <c r="F18" s="4"/>
      <c r="G18" s="5"/>
      <c r="H18" s="2"/>
      <c r="I18" s="2"/>
      <c r="J18" s="2"/>
      <c r="K18" s="2"/>
    </row>
    <row r="19" spans="2:11" ht="18" customHeight="1">
      <c r="B19" s="12"/>
      <c r="C19" s="12"/>
      <c r="D19" s="2"/>
      <c r="E19" s="2"/>
      <c r="F19" s="4"/>
      <c r="G19" s="5"/>
      <c r="H19" s="2"/>
      <c r="I19" s="2"/>
      <c r="J19" s="2"/>
      <c r="K19" s="2"/>
    </row>
    <row r="20" spans="2:11" ht="18" customHeight="1" thickBot="1">
      <c r="B20" s="12"/>
      <c r="C20" s="12"/>
      <c r="D20" s="2"/>
      <c r="E20" s="2"/>
      <c r="F20" s="4"/>
      <c r="G20" s="5"/>
      <c r="H20" s="2"/>
      <c r="I20" s="2"/>
      <c r="J20" s="2"/>
      <c r="K20" s="2"/>
    </row>
    <row r="21" spans="1:11" ht="18" customHeight="1" thickBot="1">
      <c r="A21" s="25" t="s">
        <v>7</v>
      </c>
      <c r="B21" s="34" t="e">
        <f>AVERAGE(B2:K4)</f>
        <v>#DIV/0!</v>
      </c>
      <c r="C21" s="12"/>
      <c r="D21" s="2"/>
      <c r="E21" s="2"/>
      <c r="F21" s="4"/>
      <c r="G21" s="5"/>
      <c r="H21" s="2"/>
      <c r="I21" s="2"/>
      <c r="J21" s="2"/>
      <c r="K21" s="2"/>
    </row>
    <row r="22" spans="1:11" ht="41.25" thickBot="1">
      <c r="A22" s="7" t="s">
        <v>8</v>
      </c>
      <c r="B22" s="34" t="e">
        <f>STDEV(B2:K4)</f>
        <v>#DIV/0!</v>
      </c>
      <c r="D22" s="2"/>
      <c r="E22" s="2"/>
      <c r="F22" s="4"/>
      <c r="G22" s="5"/>
      <c r="H22" s="2"/>
      <c r="I22" s="2"/>
      <c r="J22" s="2"/>
      <c r="K22" s="2"/>
    </row>
    <row r="23" spans="5:11" ht="20.25">
      <c r="E23" s="2"/>
      <c r="I23" s="2"/>
      <c r="J23" s="2"/>
      <c r="K23" s="2"/>
    </row>
    <row r="24" spans="2:11" ht="20.2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2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7" spans="2:11" ht="20.2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20.2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20.25">
      <c r="B29" s="2"/>
      <c r="C29" s="2"/>
      <c r="D29" s="2"/>
      <c r="E29" s="2"/>
      <c r="F29" s="2"/>
      <c r="G29" s="2"/>
      <c r="H29" s="2"/>
      <c r="I29" s="2"/>
      <c r="J29" s="2"/>
      <c r="K29" s="2"/>
    </row>
  </sheetData>
  <sheetProtection/>
  <conditionalFormatting sqref="B21:B22">
    <cfRule type="containsErrors" priority="1" dxfId="2" stopIfTrue="1">
      <formula>ISERROR(B21)</formula>
    </cfRule>
    <cfRule type="containsErrors" priority="2" dxfId="1" stopIfTrue="1">
      <formula>ISERROR(B21)</formula>
    </cfRule>
    <cfRule type="containsErrors" priority="3" dxfId="0" stopIfTrue="1">
      <formula>ISERROR(B21)</formula>
    </cfRule>
  </conditionalFormatting>
  <printOptions/>
  <pageMargins left="0.75" right="0.75" top="1" bottom="1" header="0.5" footer="0.5"/>
  <pageSetup horizontalDpi="600" verticalDpi="600" orientation="landscape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16.660 Lecture 3-5: M&amp;M Spreadsheet</dc:title>
  <dc:subject/>
  <dc:creator>Murman, Earll</dc:creator>
  <cp:keywords/>
  <dc:description/>
  <cp:lastModifiedBy>Rashmi Sharma</cp:lastModifiedBy>
  <dcterms:created xsi:type="dcterms:W3CDTF">2005-05-02T14:24:16Z</dcterms:created>
  <dcterms:modified xsi:type="dcterms:W3CDTF">2013-04-12T07:10:47Z</dcterms:modified>
  <cp:category/>
  <cp:version/>
  <cp:contentType/>
  <cp:contentStatus/>
</cp:coreProperties>
</file>