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5456" windowWidth="24880" windowHeight="16080" activeTab="0"/>
  </bookViews>
  <sheets>
    <sheet name="95% CI and Ttest" sheetId="1" r:id="rId1"/>
  </sheets>
  <definedNames>
    <definedName name="HTML_CodePage" hidden="1">1252</definedName>
    <definedName name="HTML_Control" hidden="1">{"'Sample Problems'!$B$124"}</definedName>
    <definedName name="HTML_Description" hidden="1">""</definedName>
    <definedName name="HTML_Email" hidden="1">""</definedName>
    <definedName name="HTML_Header" hidden="1">"Sample Problems"</definedName>
    <definedName name="HTML_LastUpdate" hidden="1">"4/28/00"</definedName>
    <definedName name="HTML_LineAfter" hidden="1">FALSE</definedName>
    <definedName name="HTML_LineBefore" hidden="1">FALSE</definedName>
    <definedName name="HTML_Name" hidden="1">"Compaq"</definedName>
    <definedName name="HTML_OBDlg2" hidden="1">TRUE</definedName>
    <definedName name="HTML_OBDlg4" hidden="1">TRUE</definedName>
    <definedName name="HTML_OS" hidden="1">0</definedName>
    <definedName name="HTML_PathFile" hidden="1">"C:\Bevin\Teaching\LabClass\ProbSet2"</definedName>
    <definedName name="HTML_Title" hidden="1">"Answers to Mod 2 Problem Set"</definedName>
  </definedNames>
  <calcPr fullCalcOnLoad="1"/>
</workbook>
</file>

<file path=xl/sharedStrings.xml><?xml version="1.0" encoding="utf-8"?>
<sst xmlns="http://schemas.openxmlformats.org/spreadsheetml/2006/main" count="67" uniqueCount="63">
  <si>
    <t>t-test by hand</t>
  </si>
  <si>
    <t>The more conservative estimate is when you use the T distribution, which is used by the TINV function.</t>
  </si>
  <si>
    <t>For normal distribution, 95% of values are within 1.96 standard devs.</t>
  </si>
  <si>
    <t>diff^2</t>
  </si>
  <si>
    <t>F-col</t>
  </si>
  <si>
    <t>G-col</t>
  </si>
  <si>
    <t>s, pooled</t>
  </si>
  <si>
    <t>Thus, the probability that the means are different as 64.8 and 68.3 but that the samples still came from the same data set is less than 4%.</t>
  </si>
  <si>
    <t>With greater than 96% certainty, we can conclude that these means are from different populations.</t>
  </si>
  <si>
    <t>What about a t-test by hand (Gaussian assumption, using table in the handout)?</t>
  </si>
  <si>
    <t>difference from mean</t>
  </si>
  <si>
    <t xml:space="preserve">sum </t>
  </si>
  <si>
    <t>t</t>
  </si>
  <si>
    <t>Determine the 95% confidence intervals:</t>
  </si>
  <si>
    <t>Mean (x)</t>
  </si>
  <si>
    <t>s = St.Dev.</t>
  </si>
  <si>
    <t>mean</t>
  </si>
  <si>
    <t>s</t>
  </si>
  <si>
    <t>n</t>
  </si>
  <si>
    <t>95% Confidence Intervals:</t>
  </si>
  <si>
    <t>"+/-"</t>
  </si>
  <si>
    <t>Upper</t>
  </si>
  <si>
    <t>Lower</t>
  </si>
  <si>
    <t>Make sure the TTEST (orange squares) includes all your data</t>
  </si>
  <si>
    <t xml:space="preserve">Correct the TINV parameters (red squares) </t>
  </si>
  <si>
    <t>Tails = 2</t>
  </si>
  <si>
    <t>What happens if you try a Type 2 test? A 1-tailed test?</t>
  </si>
  <si>
    <t>90?</t>
  </si>
  <si>
    <t>95?</t>
  </si>
  <si>
    <t>Y</t>
  </si>
  <si>
    <t>N</t>
  </si>
  <si>
    <t>(1-tailed)</t>
  </si>
  <si>
    <t>"STDEV"</t>
  </si>
  <si>
    <t>Sample standard deviation:</t>
  </si>
  <si>
    <t>sqrt n</t>
  </si>
  <si>
    <t>To do a T-test to see if two populations are different.</t>
  </si>
  <si>
    <t>TTEST</t>
  </si>
  <si>
    <t>Don't have a normal distribution.  Have a Student T distribution.</t>
  </si>
  <si>
    <t>n_tot=7</t>
  </si>
  <si>
    <t>The T distribution looks a lot like a normal dist, but it is more appropriately conservative when you have a small number of samples.</t>
  </si>
  <si>
    <t>(small number of samples means under 30)</t>
  </si>
  <si>
    <t>For T distribution, you have to change the 1.96 value to something appropriate for the number of samples being tested.</t>
  </si>
  <si>
    <t>95% PERCENT CONFIDENCE INTERVAL CALCULATION</t>
  </si>
  <si>
    <t>Make sure the mean calculation captures all of your data</t>
  </si>
  <si>
    <t>Make sure the SD calculation captures all of your data</t>
  </si>
  <si>
    <t>Excel has a TINV (t inverse) function</t>
  </si>
  <si>
    <t>Type = 3</t>
  </si>
  <si>
    <r>
      <t>For 95% CI choose "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"</t>
    </r>
  </si>
  <si>
    <t>Correct the value of n (green squares)</t>
  </si>
  <si>
    <t xml:space="preserve">the first number is the choice of interval </t>
  </si>
  <si>
    <t>the second number is the degrees of freedom</t>
  </si>
  <si>
    <t>(this is n-1)</t>
  </si>
  <si>
    <t>INSTRUCTIONS:</t>
  </si>
  <si>
    <t>ENTER YOUR DATA</t>
  </si>
  <si>
    <t>ENTER NUMBER OF SAMPLES</t>
  </si>
  <si>
    <t>n-1 = Your degrees of freedom</t>
  </si>
  <si>
    <t>Enter your data in yellow section (replace existing data)</t>
  </si>
  <si>
    <t>(for 95% CI, alpha = "0.05")</t>
  </si>
  <si>
    <r>
      <t xml:space="preserve">u = x </t>
    </r>
    <r>
      <rPr>
        <u val="single"/>
        <sz val="12"/>
        <rFont val="Arial"/>
        <family val="2"/>
      </rPr>
      <t>+</t>
    </r>
    <r>
      <rPr>
        <sz val="12"/>
        <rFont val="Arial"/>
        <family val="0"/>
      </rPr>
      <t xml:space="preserve"> ts/sqrt n</t>
    </r>
  </si>
  <si>
    <r>
      <t>"t =TINV(</t>
    </r>
    <r>
      <rPr>
        <i/>
        <sz val="10"/>
        <rFont val="Arial"/>
        <family val="2"/>
      </rPr>
      <t>0.05</t>
    </r>
    <r>
      <rPr>
        <sz val="10"/>
        <rFont val="Arial"/>
        <family val="0"/>
      </rPr>
      <t>,n-1)"</t>
    </r>
  </si>
  <si>
    <t>"ts/sqrt n"</t>
  </si>
  <si>
    <t>Array 1 = F12:F18</t>
  </si>
  <si>
    <t>Array 2 = G12:G18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</si>
</sst>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0.00000000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General"/>
    <numFmt numFmtId="178" formatCode="0.00"/>
  </numFmts>
  <fonts count="12">
    <font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2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Alignment="1">
      <alignment/>
    </xf>
    <xf numFmtId="166" fontId="0" fillId="2" borderId="0" xfId="0" applyNumberFormat="1" applyFill="1" applyAlignment="1">
      <alignment/>
    </xf>
    <xf numFmtId="0" fontId="0" fillId="0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6" fontId="0" fillId="5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66" fontId="0" fillId="2" borderId="1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7" borderId="0" xfId="0" applyFill="1" applyAlignment="1">
      <alignment/>
    </xf>
    <xf numFmtId="17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0" fillId="2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Confidence Intervals (95%)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4975"/>
          <c:w val="0.8905"/>
          <c:h val="0.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'95% CI and Ttest'!$F$39:$G$39</c:f>
                <c:numCache>
                  <c:ptCount val="2"/>
                  <c:pt idx="0">
                    <c:v>2.717530883457159</c:v>
                  </c:pt>
                  <c:pt idx="1">
                    <c:v>3.7945830334157913</c:v>
                  </c:pt>
                </c:numCache>
              </c:numRef>
            </c:plus>
            <c:minus>
              <c:numRef>
                <c:f>'95% CI and Ttest'!$F$39:$G$39</c:f>
                <c:numCache>
                  <c:ptCount val="2"/>
                  <c:pt idx="0">
                    <c:v>2.717530883457159</c:v>
                  </c:pt>
                  <c:pt idx="1">
                    <c:v>3.7945830334157913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2"/>
              <c:pt idx="0">
                <c:v>Female</c:v>
              </c:pt>
              <c:pt idx="1">
                <c:v> Male</c:v>
              </c:pt>
            </c:strLit>
          </c:cat>
          <c:val>
            <c:numRef>
              <c:f>'95% CI and Ttest'!$F$38:$G$38</c:f>
              <c:numCache/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18</xdr:col>
      <xdr:colOff>381000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8210550" y="781050"/>
        <a:ext cx="33337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 topLeftCell="A1">
      <selection activeCell="A47" sqref="A47"/>
    </sheetView>
  </sheetViews>
  <sheetFormatPr defaultColWidth="8.8515625" defaultRowHeight="12.75"/>
  <cols>
    <col min="4" max="4" width="8.00390625" style="0" customWidth="1"/>
    <col min="5" max="5" width="16.421875" style="0" customWidth="1"/>
    <col min="6" max="6" width="10.140625" style="0" customWidth="1"/>
  </cols>
  <sheetData>
    <row r="1" ht="12">
      <c r="A1" s="6" t="s">
        <v>42</v>
      </c>
    </row>
    <row r="2" ht="12">
      <c r="A2" s="6"/>
    </row>
    <row r="4" ht="12">
      <c r="A4" s="16" t="s">
        <v>52</v>
      </c>
    </row>
    <row r="5" ht="12">
      <c r="A5" t="s">
        <v>56</v>
      </c>
    </row>
    <row r="6" ht="12">
      <c r="A6" t="s">
        <v>48</v>
      </c>
    </row>
    <row r="7" ht="12">
      <c r="A7" t="s">
        <v>24</v>
      </c>
    </row>
    <row r="8" ht="12">
      <c r="B8" t="s">
        <v>49</v>
      </c>
    </row>
    <row r="9" ht="12">
      <c r="C9" t="s">
        <v>57</v>
      </c>
    </row>
    <row r="10" ht="12">
      <c r="B10" t="s">
        <v>50</v>
      </c>
    </row>
    <row r="11" ht="12">
      <c r="C11" t="s">
        <v>51</v>
      </c>
    </row>
    <row r="12" spans="1:8" ht="12">
      <c r="A12" t="s">
        <v>23</v>
      </c>
      <c r="E12" s="6"/>
      <c r="F12" s="4"/>
      <c r="G12" s="4"/>
      <c r="H12" s="6"/>
    </row>
    <row r="13" spans="6:7" ht="12">
      <c r="F13" s="25">
        <v>65</v>
      </c>
      <c r="G13" s="25"/>
    </row>
    <row r="14" spans="1:7" ht="12">
      <c r="A14" s="4" t="s">
        <v>53</v>
      </c>
      <c r="B14" s="4"/>
      <c r="C14" s="4"/>
      <c r="F14" s="25">
        <v>67</v>
      </c>
      <c r="G14" s="25">
        <v>68</v>
      </c>
    </row>
    <row r="15" spans="6:7" ht="12">
      <c r="F15" s="25">
        <v>63</v>
      </c>
      <c r="G15" s="25">
        <v>70</v>
      </c>
    </row>
    <row r="16" spans="6:7" ht="12">
      <c r="F16" s="25">
        <v>64</v>
      </c>
      <c r="G16" s="25">
        <v>67</v>
      </c>
    </row>
    <row r="17" spans="6:10" ht="12">
      <c r="F17" s="4"/>
      <c r="G17" s="4"/>
      <c r="J17" s="1"/>
    </row>
    <row r="18" spans="6:8" ht="12">
      <c r="F18" s="26"/>
      <c r="G18" s="15"/>
      <c r="H18" s="13"/>
    </row>
    <row r="19" spans="5:12" ht="12">
      <c r="E19" t="s">
        <v>14</v>
      </c>
      <c r="F19" s="9">
        <f>AVERAGE(F12:F18)</f>
        <v>64.75</v>
      </c>
      <c r="G19" s="9">
        <f>AVERAGE(G12:G18)</f>
        <v>68.33333333333333</v>
      </c>
      <c r="H19" s="4" t="s">
        <v>43</v>
      </c>
      <c r="I19" s="7"/>
      <c r="J19" s="4"/>
      <c r="K19" s="4"/>
      <c r="L19" s="4"/>
    </row>
    <row r="20" spans="1:12" ht="12">
      <c r="A20" t="s">
        <v>33</v>
      </c>
      <c r="D20" t="s">
        <v>32</v>
      </c>
      <c r="E20" t="s">
        <v>15</v>
      </c>
      <c r="F20" s="11">
        <f>STDEV(F12:F18)</f>
        <v>1.707825127659933</v>
      </c>
      <c r="G20" s="11">
        <f>STDEV(G12:G18)</f>
        <v>1.5275252316518475</v>
      </c>
      <c r="H20" s="4" t="s">
        <v>44</v>
      </c>
      <c r="I20" s="7"/>
      <c r="J20" s="4"/>
      <c r="K20" s="4"/>
      <c r="L20" s="4"/>
    </row>
    <row r="21" spans="1:14" ht="12">
      <c r="A21" s="12" t="s">
        <v>54</v>
      </c>
      <c r="B21" s="12"/>
      <c r="C21" s="12"/>
      <c r="D21" s="12"/>
      <c r="E21" t="s">
        <v>38</v>
      </c>
      <c r="F21" s="10">
        <v>4</v>
      </c>
      <c r="G21" s="10">
        <v>3</v>
      </c>
      <c r="J21" s="2"/>
      <c r="N21" s="2"/>
    </row>
    <row r="22" ht="12">
      <c r="N22" s="2"/>
    </row>
    <row r="23" spans="5:15" ht="12">
      <c r="E23" t="s">
        <v>13</v>
      </c>
      <c r="N23" s="2"/>
      <c r="O23" s="2"/>
    </row>
    <row r="24" spans="14:15" ht="12">
      <c r="N24" s="2"/>
      <c r="O24" s="2"/>
    </row>
    <row r="25" spans="5:15" ht="15">
      <c r="E25" s="14" t="s">
        <v>58</v>
      </c>
      <c r="F25" s="14"/>
      <c r="N25" s="2"/>
      <c r="O25" s="2"/>
    </row>
    <row r="26" spans="14:15" ht="12">
      <c r="N26" s="2"/>
      <c r="O26" s="2"/>
    </row>
    <row r="27" spans="5:15" ht="12">
      <c r="E27" t="s">
        <v>16</v>
      </c>
      <c r="F27" s="9">
        <f aca="true" t="shared" si="0" ref="F27:G29">F19</f>
        <v>64.75</v>
      </c>
      <c r="G27" s="9">
        <f t="shared" si="0"/>
        <v>68.33333333333333</v>
      </c>
      <c r="K27" s="2"/>
      <c r="N27" s="2"/>
      <c r="O27" s="2"/>
    </row>
    <row r="28" spans="5:11" ht="12">
      <c r="E28" t="s">
        <v>17</v>
      </c>
      <c r="F28" s="11">
        <f t="shared" si="0"/>
        <v>1.707825127659933</v>
      </c>
      <c r="G28" s="11">
        <f t="shared" si="0"/>
        <v>1.5275252316518475</v>
      </c>
      <c r="H28" s="2"/>
      <c r="J28" s="2"/>
      <c r="K28" s="2"/>
    </row>
    <row r="29" spans="5:8" ht="12">
      <c r="E29" s="8" t="s">
        <v>18</v>
      </c>
      <c r="F29" s="10">
        <f t="shared" si="0"/>
        <v>4</v>
      </c>
      <c r="G29" s="12">
        <f t="shared" si="0"/>
        <v>3</v>
      </c>
      <c r="H29" s="8"/>
    </row>
    <row r="30" spans="5:11" ht="12">
      <c r="E30" t="s">
        <v>34</v>
      </c>
      <c r="F30" s="1">
        <f>SQRT(F29)</f>
        <v>2</v>
      </c>
      <c r="G30" s="1">
        <f>SQRT(G29)</f>
        <v>1.7320508075688772</v>
      </c>
      <c r="H30" s="1"/>
      <c r="J30" s="1"/>
      <c r="K30" s="1"/>
    </row>
    <row r="32" spans="1:10" ht="12">
      <c r="A32" s="17" t="s">
        <v>45</v>
      </c>
      <c r="B32" s="17"/>
      <c r="C32" s="17"/>
      <c r="D32" s="17"/>
      <c r="E32" s="17"/>
      <c r="F32" s="17"/>
      <c r="G32" s="17"/>
      <c r="H32" s="17"/>
      <c r="I32" s="17"/>
      <c r="J32" t="s">
        <v>37</v>
      </c>
    </row>
    <row r="33" spans="1:11" ht="12">
      <c r="A33" s="17" t="s">
        <v>47</v>
      </c>
      <c r="B33" s="17"/>
      <c r="C33" s="17"/>
      <c r="D33" s="8"/>
      <c r="E33" s="8" t="s">
        <v>59</v>
      </c>
      <c r="F33" s="19">
        <f>TINV(0.05,3)</f>
        <v>3.18244630488688</v>
      </c>
      <c r="G33" s="19">
        <f>TINV(0.05,2)</f>
        <v>4.302652729544542</v>
      </c>
      <c r="H33" s="17"/>
      <c r="I33" s="17"/>
      <c r="J33" t="s">
        <v>1</v>
      </c>
      <c r="K33" s="3"/>
    </row>
    <row r="34" spans="1:10" ht="12">
      <c r="A34" s="18" t="s">
        <v>55</v>
      </c>
      <c r="B34" s="18"/>
      <c r="C34" s="18"/>
      <c r="D34" s="8"/>
      <c r="J34" s="3" t="s">
        <v>39</v>
      </c>
    </row>
    <row r="35" spans="5:11" ht="12">
      <c r="E35" t="s">
        <v>60</v>
      </c>
      <c r="F35" s="5">
        <f>F33*F28/F30</f>
        <v>2.717530883457159</v>
      </c>
      <c r="G35" s="5">
        <f>G33*(G28/G30)</f>
        <v>3.7945830334157913</v>
      </c>
      <c r="K35" t="s">
        <v>40</v>
      </c>
    </row>
    <row r="36" ht="12">
      <c r="J36" s="1" t="s">
        <v>2</v>
      </c>
    </row>
    <row r="37" spans="4:10" ht="12">
      <c r="D37" t="s">
        <v>19</v>
      </c>
      <c r="J37" t="s">
        <v>41</v>
      </c>
    </row>
    <row r="38" spans="5:11" ht="12">
      <c r="E38" t="s">
        <v>16</v>
      </c>
      <c r="F38" s="1">
        <f>F27</f>
        <v>64.75</v>
      </c>
      <c r="G38" s="1">
        <f>G27</f>
        <v>68.33333333333333</v>
      </c>
      <c r="H38" s="2"/>
      <c r="J38" s="2"/>
      <c r="K38" s="2"/>
    </row>
    <row r="39" spans="5:11" ht="12">
      <c r="E39" t="s">
        <v>20</v>
      </c>
      <c r="F39" s="1">
        <f>F35</f>
        <v>2.717530883457159</v>
      </c>
      <c r="G39" s="1">
        <f>G35</f>
        <v>3.7945830334157913</v>
      </c>
      <c r="H39" s="1"/>
      <c r="J39" s="1"/>
      <c r="K39" s="1"/>
    </row>
    <row r="40" spans="5:11" ht="15">
      <c r="E40" s="20" t="s">
        <v>21</v>
      </c>
      <c r="F40" s="21">
        <f>F38+F39</f>
        <v>67.46753088345716</v>
      </c>
      <c r="G40" s="21">
        <f>G38+G39</f>
        <v>72.12791636674912</v>
      </c>
      <c r="H40" s="1"/>
      <c r="J40" s="1"/>
      <c r="K40" s="1"/>
    </row>
    <row r="41" spans="5:11" ht="15">
      <c r="E41" s="20" t="s">
        <v>22</v>
      </c>
      <c r="F41" s="21">
        <f>F38-F39</f>
        <v>62.03246911654284</v>
      </c>
      <c r="G41" s="21">
        <f>G38-G39</f>
        <v>64.53875029991754</v>
      </c>
      <c r="H41" s="1"/>
      <c r="J41" s="1"/>
      <c r="K41" s="1"/>
    </row>
    <row r="44" spans="1:20" ht="12">
      <c r="A44" s="23" t="s">
        <v>35</v>
      </c>
      <c r="B44" s="23"/>
      <c r="C44" s="23"/>
      <c r="D44" s="23"/>
      <c r="E44" s="23"/>
      <c r="F44" s="23" t="s">
        <v>61</v>
      </c>
      <c r="G44" s="23"/>
      <c r="H44" s="23" t="s">
        <v>62</v>
      </c>
      <c r="I44" s="23"/>
      <c r="J44" s="23" t="s">
        <v>25</v>
      </c>
      <c r="K44" s="23" t="s">
        <v>46</v>
      </c>
      <c r="M44" s="23" t="s">
        <v>26</v>
      </c>
      <c r="N44" s="23"/>
      <c r="O44" s="23"/>
      <c r="P44" s="23"/>
      <c r="Q44" s="23"/>
      <c r="R44" s="23"/>
      <c r="S44" s="23"/>
      <c r="T44" s="23"/>
    </row>
    <row r="45" spans="1:20" ht="12">
      <c r="A45" s="23"/>
      <c r="B45" s="23"/>
      <c r="C45" s="23"/>
      <c r="D45" s="23"/>
      <c r="E45" s="23" t="s">
        <v>36</v>
      </c>
      <c r="F45" s="24">
        <f>TTEST(F12:F18,G12:G18,2,3)</f>
        <v>0.035289356755239004</v>
      </c>
      <c r="M45" s="23" t="s">
        <v>9</v>
      </c>
      <c r="N45" s="23"/>
      <c r="O45" s="23"/>
      <c r="P45" s="23"/>
      <c r="Q45" s="23"/>
      <c r="R45" s="23"/>
      <c r="S45" s="23"/>
      <c r="T45" s="23"/>
    </row>
    <row r="46" ht="12">
      <c r="A46" t="s">
        <v>7</v>
      </c>
    </row>
    <row r="47" ht="12">
      <c r="A47" t="s">
        <v>8</v>
      </c>
    </row>
    <row r="49" spans="6:7" ht="12">
      <c r="F49" s="1"/>
      <c r="G49" s="1"/>
    </row>
    <row r="50" ht="15">
      <c r="M50" s="20" t="s">
        <v>0</v>
      </c>
    </row>
    <row r="51" ht="12">
      <c r="A51" s="3"/>
    </row>
    <row r="52" spans="12:18" ht="12">
      <c r="L52" t="s">
        <v>10</v>
      </c>
      <c r="N52" t="s">
        <v>4</v>
      </c>
      <c r="O52" t="s">
        <v>5</v>
      </c>
      <c r="P52" t="s">
        <v>3</v>
      </c>
      <c r="Q52" t="s">
        <v>4</v>
      </c>
      <c r="R52" t="s">
        <v>5</v>
      </c>
    </row>
    <row r="53" spans="1:17" ht="12">
      <c r="A53" s="1"/>
      <c r="N53" s="1"/>
      <c r="Q53" s="1"/>
    </row>
    <row r="54" spans="14:17" ht="12">
      <c r="N54" s="1">
        <f>(F13-$F$19)</f>
        <v>0.25</v>
      </c>
      <c r="O54" s="1"/>
      <c r="Q54" s="1">
        <f>N54^2</f>
        <v>0.0625</v>
      </c>
    </row>
    <row r="55" spans="14:18" ht="12">
      <c r="N55" s="1">
        <f>(F14-$F$19)</f>
        <v>2.25</v>
      </c>
      <c r="O55" s="1">
        <f>(G14-$F$19)</f>
        <v>3.25</v>
      </c>
      <c r="Q55" s="1">
        <f>N55^2</f>
        <v>5.0625</v>
      </c>
      <c r="R55" s="22">
        <f>O55^2</f>
        <v>10.5625</v>
      </c>
    </row>
    <row r="56" spans="14:18" ht="12">
      <c r="N56" s="1">
        <f>(F15-$F$19)</f>
        <v>-1.75</v>
      </c>
      <c r="O56" s="1">
        <f>(G15-$F$19)</f>
        <v>5.25</v>
      </c>
      <c r="Q56" s="1">
        <f>N56^2</f>
        <v>3.0625</v>
      </c>
      <c r="R56" s="22">
        <f>O56^2</f>
        <v>27.5625</v>
      </c>
    </row>
    <row r="57" spans="14:18" ht="12">
      <c r="N57" s="1">
        <f>(F16-$F$19)</f>
        <v>-0.75</v>
      </c>
      <c r="O57" s="1">
        <f>(G16-$F$19)</f>
        <v>2.25</v>
      </c>
      <c r="Q57" s="1">
        <f>N57^2</f>
        <v>0.5625</v>
      </c>
      <c r="R57" s="22">
        <f>O57^2</f>
        <v>5.0625</v>
      </c>
    </row>
    <row r="58" spans="14:18" ht="12">
      <c r="N58" s="1"/>
      <c r="O58" s="1"/>
      <c r="Q58" s="1"/>
      <c r="R58" s="22"/>
    </row>
    <row r="59" spans="14:18" ht="12">
      <c r="N59" s="1"/>
      <c r="O59" s="1"/>
      <c r="Q59" s="1"/>
      <c r="R59" s="22"/>
    </row>
    <row r="60" spans="13:18" ht="12">
      <c r="M60" t="s">
        <v>11</v>
      </c>
      <c r="N60" s="2">
        <f>SUM(N53:N59)</f>
        <v>0</v>
      </c>
      <c r="O60" s="2">
        <f>SUM(O53:O59)</f>
        <v>10.75</v>
      </c>
      <c r="Q60" s="2">
        <f>SUM(Q53:Q59)</f>
        <v>8.75</v>
      </c>
      <c r="R60" s="2">
        <f>SUM(R53:R59)</f>
        <v>43.1875</v>
      </c>
    </row>
    <row r="61" spans="16:17" ht="12">
      <c r="P61" t="s">
        <v>6</v>
      </c>
      <c r="Q61" s="2">
        <f>SQRT((Q60+R60)/(F21+G21-2))</f>
        <v>3.222964473896664</v>
      </c>
    </row>
    <row r="62" spans="16:17" ht="12">
      <c r="P62" t="s">
        <v>12</v>
      </c>
      <c r="Q62" s="3">
        <f>(G19-F19)/Q61*SQRT(F29*G29/(F29+G29))</f>
        <v>1.4557047333511055</v>
      </c>
    </row>
    <row r="63" spans="16:18" ht="12">
      <c r="P63" t="s">
        <v>27</v>
      </c>
      <c r="Q63" t="s">
        <v>29</v>
      </c>
      <c r="R63" t="s">
        <v>31</v>
      </c>
    </row>
    <row r="64" spans="16:18" ht="12">
      <c r="P64" t="s">
        <v>28</v>
      </c>
      <c r="Q64" t="s">
        <v>30</v>
      </c>
      <c r="R64" t="s">
        <v>31</v>
      </c>
    </row>
    <row r="86" ht="12">
      <c r="B86" s="2"/>
    </row>
  </sheetData>
  <printOptions/>
  <pageMargins left="0.75" right="0.75" top="1" bottom="1" header="0.5" footer="0.5"/>
  <pageSetup horizontalDpi="300" verticalDpi="300" orientation="landscape"/>
  <ignoredErrors>
    <ignoredError sqref="F19:G20 F4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Agnieszka Stachowiak</cp:lastModifiedBy>
  <cp:lastPrinted>2008-03-01T20:07:14Z</cp:lastPrinted>
  <dcterms:created xsi:type="dcterms:W3CDTF">2000-04-01T18:40:15Z</dcterms:created>
  <dcterms:modified xsi:type="dcterms:W3CDTF">2009-01-27T21:46:55Z</dcterms:modified>
  <cp:category/>
  <cp:version/>
  <cp:contentType/>
  <cp:contentStatus/>
</cp:coreProperties>
</file>